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MESES\2018\10. OCTUBRE\RETORNO CL 30 ENTRE CRS 46 Y 50\"/>
    </mc:Choice>
  </mc:AlternateContent>
  <bookViews>
    <workbookView xWindow="240" yWindow="90" windowWidth="9135" windowHeight="4965" tabRatio="736"/>
  </bookViews>
  <sheets>
    <sheet name="G-102" sheetId="4684" r:id="rId1"/>
    <sheet name="G-3" sheetId="4686" state="hidden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'G-102'!$A$1:$U$58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H22" i="4688" l="1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30" i="4688" l="1"/>
  <c r="CC20" i="4688" s="1"/>
  <c r="AL30" i="4688"/>
  <c r="BZ20" i="4688" s="1"/>
  <c r="AJ30" i="4688"/>
  <c r="BX20" i="4688" s="1"/>
  <c r="AI30" i="4688"/>
  <c r="BW20" i="4688" s="1"/>
  <c r="U23" i="4684"/>
  <c r="V30" i="4688"/>
  <c r="BK20" i="4688" s="1"/>
  <c r="E30" i="4688"/>
  <c r="AU20" i="4688" s="1"/>
  <c r="AM30" i="4688"/>
  <c r="CA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<sst xmlns="http://schemas.openxmlformats.org/spreadsheetml/2006/main" count="517" uniqueCount="150">
  <si>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</si>
  <si>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</si>
  <si>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</si>
  <si>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</si>
  <si>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</si>
  <si>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</si>
  <si>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</si>
  <si>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</si>
  <si>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</si>
  <si>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</si>
  <si>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</si>
  <si>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</si>
  <si>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</si>
  <si>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</si>
  <si>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</si>
  <si>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</si>
  <si>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</si>
  <si>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</si>
  <si>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</si>
  <si>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</si>
  <si>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</si>
  <si>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</si>
  <si>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</si>
  <si>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</si>
  <si>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</si>
  <si>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</si>
  <si>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</si>
  <si>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</si>
  <si>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</si>
  <si>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</si>
  <si>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</si>
  <si>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</si>
  <si>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</si>
  <si>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</si>
  <si>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</si>
  <si>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</si>
  <si>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</si>
  <si>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</si>
  <si>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</si>
  <si>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</si>
  <si>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</si>
  <si>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</si>
  <si>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</si>
  <si>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</si>
  <si>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</si>
  <si>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</si>
  <si>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</si>
  <si>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</si>
  <si>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</si>
  <si>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</si>
  <si>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</si>
  <si>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</si>
  <si>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</si>
  <si>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</si>
  <si>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</si>
  <si>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</si>
  <si>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</si>
  <si>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</si>
  <si>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</si>
  <si>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</si>
  <si>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</si>
  <si>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</si>
  <si>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</si>
  <si>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</si>
  <si>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</si>
  <si>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</si>
  <si>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</si>
  <si>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</si>
  <si>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</si>
  <si>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</si>
  <si>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</si>
  <si>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</si>
  <si>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</si>
  <si>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</si>
  <si>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</si>
  <si>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</si>
  <si>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</si>
  <si>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</si>
  <si>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</si>
  <si>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</si>
  <si>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</si>
  <si>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</si>
  <si>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</si>
  <si>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</si>
  <si>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</si>
  <si>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</si>
  <si>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</si>
  <si>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</si>
  <si>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</si>
  <si>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</si>
  <si>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</si>
  <si>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</si>
  <si>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</si>
  <si>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</si>
  <si>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</si>
  <si>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</si>
  <si>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</si>
  <si>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</si>
  <si>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</si>
  <si>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</si>
  <si>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</si>
  <si>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</si>
  <si>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</si>
  <si>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</si>
  <si>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</si>
  <si>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</si>
  <si>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</si>
  <si>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</si>
  <si>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</si>
  <si>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</si>
  <si>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</si>
  <si>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</si>
  <si>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</si>
  <si>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</si>
  <si>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</si>
  <si>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</si>
  <si>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</si>
  <si>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</si>
  <si>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</si>
  <si>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</si>
  <si>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</si>
  <si>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</si>
  <si>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</si>
  <si>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</si>
  <si>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</si>
  <si>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</si>
  <si>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</si>
  <si>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</si>
  <si>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</si>
  <si>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</si>
  <si>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</si>
  <si>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</si>
  <si>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</si>
  <si>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</si>
  <si>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</si>
  <si>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</si>
  <si>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</si>
  <si>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</si>
  <si>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</si>
  <si>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</si>
  <si>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</si>
  <si>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</si>
  <si>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</si>
  <si>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</si>
  <si>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</si>
  <si>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</si>
  <si>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</si>
  <si>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JHONY NAVARRO</t>
  </si>
  <si>
    <t xml:space="preserve"> (S-S)102</t>
  </si>
  <si>
    <t>RETORNO CL 30 ENTRE  CRS 46 Y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</si>
</sst>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'G-102'!$A$10:$A$19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'G-102'!$F$10:$F$19</c:f>
              <c:numCache>
                <c:formatCode>0</c:formatCode>
                <c:ptCount val="10"/>
                <c:pt idx="0">
                  <c:v>9</c:v>
                </c:pt>
                <c:pt idx="1">
                  <c:v>10.5</c:v>
                </c:pt>
                <c:pt idx="2">
                  <c:v>9.5</c:v>
                </c:pt>
                <c:pt idx="3">
                  <c:v>14</c:v>
                </c:pt>
                <c:pt idx="4">
                  <c:v>14</c:v>
                </c:pt>
                <c:pt idx="5">
                  <c:v>19.5</c:v>
                </c:pt>
                <c:pt idx="6">
                  <c:v>20.5</c:v>
                </c:pt>
                <c:pt idx="7">
                  <c:v>19.5</c:v>
                </c:pt>
                <c:pt idx="8">
                  <c:v>18.5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005560"/>
        <c:axId val="200734704"/>
      </c:barChart>
      <c:catAx>
        <c:axId val="20100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3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3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00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</c:v>
                </c:pt>
                <c:pt idx="4">
                  <c:v>48</c:v>
                </c:pt>
                <c:pt idx="5">
                  <c:v>57</c:v>
                </c:pt>
                <c:pt idx="6">
                  <c:v>68</c:v>
                </c:pt>
                <c:pt idx="7">
                  <c:v>73.5</c:v>
                </c:pt>
                <c:pt idx="8">
                  <c:v>78</c:v>
                </c:pt>
                <c:pt idx="9">
                  <c:v>78</c:v>
                </c:pt>
                <c:pt idx="13">
                  <c:v>86.5</c:v>
                </c:pt>
                <c:pt idx="14">
                  <c:v>95</c:v>
                </c:pt>
                <c:pt idx="15">
                  <c:v>107</c:v>
                </c:pt>
                <c:pt idx="16">
                  <c:v>99</c:v>
                </c:pt>
                <c:pt idx="17">
                  <c:v>89.5</c:v>
                </c:pt>
                <c:pt idx="18">
                  <c:v>78.5</c:v>
                </c:pt>
                <c:pt idx="19">
                  <c:v>62.5</c:v>
                </c:pt>
                <c:pt idx="20">
                  <c:v>64.5</c:v>
                </c:pt>
                <c:pt idx="21">
                  <c:v>65</c:v>
                </c:pt>
                <c:pt idx="22">
                  <c:v>62.5</c:v>
                </c:pt>
                <c:pt idx="23">
                  <c:v>57</c:v>
                </c:pt>
                <c:pt idx="24">
                  <c:v>58.5</c:v>
                </c:pt>
                <c:pt idx="25">
                  <c:v>71.5</c:v>
                </c:pt>
                <c:pt idx="29">
                  <c:v>70</c:v>
                </c:pt>
                <c:pt idx="30">
                  <c:v>72</c:v>
                </c:pt>
                <c:pt idx="31">
                  <c:v>82</c:v>
                </c:pt>
                <c:pt idx="32">
                  <c:v>85</c:v>
                </c:pt>
                <c:pt idx="33">
                  <c:v>89</c:v>
                </c:pt>
                <c:pt idx="34">
                  <c:v>84.5</c:v>
                </c:pt>
                <c:pt idx="35">
                  <c:v>70</c:v>
                </c:pt>
                <c:pt idx="36">
                  <c:v>59.5</c:v>
                </c:pt>
                <c:pt idx="37">
                  <c:v>52.5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</c:v>
                </c:pt>
                <c:pt idx="4">
                  <c:v>48</c:v>
                </c:pt>
                <c:pt idx="5">
                  <c:v>57</c:v>
                </c:pt>
                <c:pt idx="6">
                  <c:v>68</c:v>
                </c:pt>
                <c:pt idx="7">
                  <c:v>73.5</c:v>
                </c:pt>
                <c:pt idx="8">
                  <c:v>78</c:v>
                </c:pt>
                <c:pt idx="9">
                  <c:v>78</c:v>
                </c:pt>
                <c:pt idx="13">
                  <c:v>86.5</c:v>
                </c:pt>
                <c:pt idx="14">
                  <c:v>95</c:v>
                </c:pt>
                <c:pt idx="15">
                  <c:v>107</c:v>
                </c:pt>
                <c:pt idx="16">
                  <c:v>99</c:v>
                </c:pt>
                <c:pt idx="17">
                  <c:v>89.5</c:v>
                </c:pt>
                <c:pt idx="18">
                  <c:v>78.5</c:v>
                </c:pt>
                <c:pt idx="19">
                  <c:v>62.5</c:v>
                </c:pt>
                <c:pt idx="20">
                  <c:v>64.5</c:v>
                </c:pt>
                <c:pt idx="21">
                  <c:v>65</c:v>
                </c:pt>
                <c:pt idx="22">
                  <c:v>62.5</c:v>
                </c:pt>
                <c:pt idx="23">
                  <c:v>57</c:v>
                </c:pt>
                <c:pt idx="24">
                  <c:v>58.5</c:v>
                </c:pt>
                <c:pt idx="25">
                  <c:v>71.5</c:v>
                </c:pt>
                <c:pt idx="29">
                  <c:v>70</c:v>
                </c:pt>
                <c:pt idx="30">
                  <c:v>72</c:v>
                </c:pt>
                <c:pt idx="31">
                  <c:v>82</c:v>
                </c:pt>
                <c:pt idx="32">
                  <c:v>85</c:v>
                </c:pt>
                <c:pt idx="33">
                  <c:v>89</c:v>
                </c:pt>
                <c:pt idx="34">
                  <c:v>84.5</c:v>
                </c:pt>
                <c:pt idx="35">
                  <c:v>70</c:v>
                </c:pt>
                <c:pt idx="36">
                  <c:v>59.5</c:v>
                </c:pt>
                <c:pt idx="37">
                  <c:v>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65416"/>
        <c:axId val="202065808"/>
      </c:lineChart>
      <c:catAx>
        <c:axId val="2020654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06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65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0654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'G-102'!$O$10:$O$21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'G-102'!$T$10:$T$21</c:f>
              <c:numCache>
                <c:formatCode>0</c:formatCode>
                <c:ptCount val="12"/>
                <c:pt idx="0">
                  <c:v>17.5</c:v>
                </c:pt>
                <c:pt idx="1">
                  <c:v>17</c:v>
                </c:pt>
                <c:pt idx="2">
                  <c:v>22</c:v>
                </c:pt>
                <c:pt idx="3">
                  <c:v>13.5</c:v>
                </c:pt>
                <c:pt idx="4">
                  <c:v>19.5</c:v>
                </c:pt>
                <c:pt idx="5">
                  <c:v>27</c:v>
                </c:pt>
                <c:pt idx="6">
                  <c:v>25</c:v>
                </c:pt>
                <c:pt idx="7">
                  <c:v>17.5</c:v>
                </c:pt>
                <c:pt idx="8">
                  <c:v>15</c:v>
                </c:pt>
                <c:pt idx="9">
                  <c:v>12.5</c:v>
                </c:pt>
                <c:pt idx="10">
                  <c:v>14.5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848352"/>
        <c:axId val="200852832"/>
      </c:barChart>
      <c:catAx>
        <c:axId val="2008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8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5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8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'G-102'!$W$37:$W$52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('G-102'!$F$20:$F$22,'G-102'!$M$10:$M$22)</c:f>
              <c:numCache>
                <c:formatCode>0</c:formatCode>
                <c:ptCount val="16"/>
                <c:pt idx="0">
                  <c:v>17</c:v>
                </c:pt>
                <c:pt idx="1">
                  <c:v>21</c:v>
                </c:pt>
                <c:pt idx="2">
                  <c:v>23</c:v>
                </c:pt>
                <c:pt idx="3">
                  <c:v>25.5</c:v>
                </c:pt>
                <c:pt idx="4">
                  <c:v>25.5</c:v>
                </c:pt>
                <c:pt idx="5">
                  <c:v>33</c:v>
                </c:pt>
                <c:pt idx="6">
                  <c:v>15</c:v>
                </c:pt>
                <c:pt idx="7">
                  <c:v>16</c:v>
                </c:pt>
                <c:pt idx="8">
                  <c:v>14.5</c:v>
                </c:pt>
                <c:pt idx="9">
                  <c:v>17</c:v>
                </c:pt>
                <c:pt idx="10">
                  <c:v>17</c:v>
                </c:pt>
                <c:pt idx="11">
                  <c:v>16.5</c:v>
                </c:pt>
                <c:pt idx="12">
                  <c:v>12</c:v>
                </c:pt>
                <c:pt idx="13">
                  <c:v>11.5</c:v>
                </c:pt>
                <c:pt idx="14">
                  <c:v>18.5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965016"/>
        <c:axId val="200965400"/>
      </c:barChart>
      <c:catAx>
        <c:axId val="20096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6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96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6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024184"/>
        <c:axId val="201187656"/>
      </c:barChart>
      <c:catAx>
        <c:axId val="20002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8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8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24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026256"/>
        <c:axId val="201026640"/>
      </c:barChart>
      <c:catAx>
        <c:axId val="20102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02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02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02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58304"/>
        <c:axId val="201158696"/>
      </c:barChart>
      <c:catAx>
        <c:axId val="2011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5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</c:v>
                </c:pt>
                <c:pt idx="1">
                  <c:v>10.5</c:v>
                </c:pt>
                <c:pt idx="2">
                  <c:v>9.5</c:v>
                </c:pt>
                <c:pt idx="3">
                  <c:v>14</c:v>
                </c:pt>
                <c:pt idx="4">
                  <c:v>14</c:v>
                </c:pt>
                <c:pt idx="5">
                  <c:v>19.5</c:v>
                </c:pt>
                <c:pt idx="6">
                  <c:v>20.5</c:v>
                </c:pt>
                <c:pt idx="7">
                  <c:v>19.5</c:v>
                </c:pt>
                <c:pt idx="8">
                  <c:v>18.5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57520"/>
        <c:axId val="201157128"/>
      </c:barChart>
      <c:catAx>
        <c:axId val="20115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5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17.5</c:v>
                </c:pt>
                <c:pt idx="1">
                  <c:v>17</c:v>
                </c:pt>
                <c:pt idx="2">
                  <c:v>22</c:v>
                </c:pt>
                <c:pt idx="3">
                  <c:v>13.5</c:v>
                </c:pt>
                <c:pt idx="4">
                  <c:v>19.5</c:v>
                </c:pt>
                <c:pt idx="5">
                  <c:v>27</c:v>
                </c:pt>
                <c:pt idx="6">
                  <c:v>25</c:v>
                </c:pt>
                <c:pt idx="7">
                  <c:v>17.5</c:v>
                </c:pt>
                <c:pt idx="8">
                  <c:v>15</c:v>
                </c:pt>
                <c:pt idx="9">
                  <c:v>12.5</c:v>
                </c:pt>
                <c:pt idx="10">
                  <c:v>14.5</c:v>
                </c:pt>
                <c:pt idx="11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156344"/>
        <c:axId val="201159480"/>
      </c:barChart>
      <c:catAx>
        <c:axId val="20115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15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15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</c:v>
                </c:pt>
                <c:pt idx="1">
                  <c:v>21</c:v>
                </c:pt>
                <c:pt idx="2">
                  <c:v>23</c:v>
                </c:pt>
                <c:pt idx="3">
                  <c:v>25.5</c:v>
                </c:pt>
                <c:pt idx="4">
                  <c:v>25.5</c:v>
                </c:pt>
                <c:pt idx="5">
                  <c:v>33</c:v>
                </c:pt>
                <c:pt idx="6">
                  <c:v>15</c:v>
                </c:pt>
                <c:pt idx="7">
                  <c:v>16</c:v>
                </c:pt>
                <c:pt idx="8">
                  <c:v>14.5</c:v>
                </c:pt>
                <c:pt idx="9">
                  <c:v>17</c:v>
                </c:pt>
                <c:pt idx="10">
                  <c:v>17</c:v>
                </c:pt>
                <c:pt idx="11">
                  <c:v>16.5</c:v>
                </c:pt>
                <c:pt idx="12">
                  <c:v>12</c:v>
                </c:pt>
                <c:pt idx="13">
                  <c:v>11.5</c:v>
                </c:pt>
                <c:pt idx="14">
                  <c:v>18.5</c:v>
                </c:pt>
                <c:pt idx="15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064240"/>
        <c:axId val="202064632"/>
      </c:barChart>
      <c:catAx>
        <c:axId val="20206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06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64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06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149</v>
      </c>
      <c r="E5" s="166"/>
      <c r="F5" s="166"/>
      <c r="G5" s="166"/>
      <c r="H5" s="166"/>
      <c r="I5" s="161" t="s">
        <v>53</v>
      </c>
      <c r="J5" s="161"/>
      <c r="K5" s="161"/>
      <c r="L5" s="167"/>
      <c r="M5" s="167"/>
      <c r="N5" s="167"/>
      <c r="O5" s="12"/>
      <c r="P5" s="161" t="s">
        <v>57</v>
      </c>
      <c r="Q5" s="161"/>
      <c r="R5" s="161"/>
      <c r="S5" s="165" t="s">
        <v>148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147</v>
      </c>
      <c r="E6" s="163"/>
      <c r="F6" s="163"/>
      <c r="G6" s="163"/>
      <c r="H6" s="163"/>
      <c r="I6" s="161" t="s">
        <v>59</v>
      </c>
      <c r="J6" s="161"/>
      <c r="K6" s="161"/>
      <c r="L6" s="174">
        <v>1</v>
      </c>
      <c r="M6" s="174"/>
      <c r="N6" s="174"/>
      <c r="O6" s="42"/>
      <c r="P6" s="161" t="s">
        <v>58</v>
      </c>
      <c r="Q6" s="161"/>
      <c r="R6" s="161"/>
      <c r="S6" s="175">
        <v>43383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6</v>
      </c>
      <c r="C10" s="46">
        <v>6</v>
      </c>
      <c r="D10" s="46">
        <v>0</v>
      </c>
      <c r="E10" s="46">
        <v>0</v>
      </c>
      <c r="F10" s="6">
        <f t="shared" ref="F10:F22" si="0">B10*0.5+C10*1+D10*2+E10*2.5</f>
        <v>9</v>
      </c>
      <c r="G10" s="2"/>
      <c r="H10" s="19" t="s">
        <v>4</v>
      </c>
      <c r="I10" s="46">
        <v>6</v>
      </c>
      <c r="J10" s="46">
        <v>20</v>
      </c>
      <c r="K10" s="46">
        <v>0</v>
      </c>
      <c r="L10" s="46">
        <v>1</v>
      </c>
      <c r="M10" s="6">
        <f t="shared" ref="M10:M22" si="1">I10*0.5+J10*1+K10*2+L10*2.5</f>
        <v>25.5</v>
      </c>
      <c r="N10" s="9">
        <f>F20+F21+F22+M10</f>
        <v>86.5</v>
      </c>
      <c r="O10" s="19" t="s">
        <v>43</v>
      </c>
      <c r="P10" s="46">
        <v>5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17.5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9</v>
      </c>
      <c r="D11" s="46">
        <v>0</v>
      </c>
      <c r="E11" s="46">
        <v>0</v>
      </c>
      <c r="F11" s="6">
        <f t="shared" si="0"/>
        <v>10.5</v>
      </c>
      <c r="G11" s="2"/>
      <c r="H11" s="19" t="s">
        <v>5</v>
      </c>
      <c r="I11" s="46">
        <v>4</v>
      </c>
      <c r="J11" s="46">
        <v>21</v>
      </c>
      <c r="K11" s="46">
        <v>0</v>
      </c>
      <c r="L11" s="46">
        <v>1</v>
      </c>
      <c r="M11" s="6">
        <f t="shared" si="1"/>
        <v>25.5</v>
      </c>
      <c r="N11" s="9">
        <f>F21+F22+M10+M11</f>
        <v>95</v>
      </c>
      <c r="O11" s="19" t="s">
        <v>44</v>
      </c>
      <c r="P11" s="46">
        <v>8</v>
      </c>
      <c r="Q11" s="46">
        <v>13</v>
      </c>
      <c r="R11" s="46">
        <v>0</v>
      </c>
      <c r="S11" s="46">
        <v>0</v>
      </c>
      <c r="T11" s="6">
        <f t="shared" si="2"/>
        <v>17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7</v>
      </c>
      <c r="D12" s="46">
        <v>0</v>
      </c>
      <c r="E12" s="46">
        <v>0</v>
      </c>
      <c r="F12" s="6">
        <f t="shared" si="0"/>
        <v>9.5</v>
      </c>
      <c r="G12" s="2"/>
      <c r="H12" s="19" t="s">
        <v>6</v>
      </c>
      <c r="I12" s="46">
        <v>4</v>
      </c>
      <c r="J12" s="46">
        <v>21</v>
      </c>
      <c r="K12" s="46">
        <v>0</v>
      </c>
      <c r="L12" s="46">
        <v>4</v>
      </c>
      <c r="M12" s="6">
        <f t="shared" si="1"/>
        <v>33</v>
      </c>
      <c r="N12" s="2">
        <f>F22+M10+M11+M12</f>
        <v>107</v>
      </c>
      <c r="O12" s="19" t="s">
        <v>32</v>
      </c>
      <c r="P12" s="46">
        <v>10</v>
      </c>
      <c r="Q12" s="46">
        <v>17</v>
      </c>
      <c r="R12" s="46">
        <v>0</v>
      </c>
      <c r="S12" s="46">
        <v>0</v>
      </c>
      <c r="T12" s="6">
        <f t="shared" si="2"/>
        <v>22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12</v>
      </c>
      <c r="D13" s="46">
        <v>0</v>
      </c>
      <c r="E13" s="46">
        <v>0</v>
      </c>
      <c r="F13" s="6">
        <f t="shared" si="0"/>
        <v>14</v>
      </c>
      <c r="G13" s="2">
        <f t="shared" ref="G13:G19" si="3">F10+F11+F12+F13</f>
        <v>43</v>
      </c>
      <c r="H13" s="19" t="s">
        <v>7</v>
      </c>
      <c r="I13" s="46">
        <v>8</v>
      </c>
      <c r="J13" s="46">
        <v>11</v>
      </c>
      <c r="K13" s="46">
        <v>0</v>
      </c>
      <c r="L13" s="46">
        <v>0</v>
      </c>
      <c r="M13" s="6">
        <f t="shared" si="1"/>
        <v>15</v>
      </c>
      <c r="N13" s="2">
        <f t="shared" ref="N13:N18" si="4">M10+M11+M12+M13</f>
        <v>99</v>
      </c>
      <c r="O13" s="19" t="s">
        <v>33</v>
      </c>
      <c r="P13" s="46">
        <v>9</v>
      </c>
      <c r="Q13" s="46">
        <v>9</v>
      </c>
      <c r="R13" s="46">
        <v>0</v>
      </c>
      <c r="S13" s="46">
        <v>0</v>
      </c>
      <c r="T13" s="6">
        <f t="shared" si="2"/>
        <v>13.5</v>
      </c>
      <c r="U13" s="2">
        <f t="shared" ref="U13:U21" si="5">T10+T11+T12+T13</f>
        <v>70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13</v>
      </c>
      <c r="D14" s="46">
        <v>0</v>
      </c>
      <c r="E14" s="46">
        <v>0</v>
      </c>
      <c r="F14" s="6">
        <f t="shared" si="0"/>
        <v>14</v>
      </c>
      <c r="G14" s="2">
        <f t="shared" si="3"/>
        <v>48</v>
      </c>
      <c r="H14" s="19" t="s">
        <v>9</v>
      </c>
      <c r="I14" s="46">
        <v>6</v>
      </c>
      <c r="J14" s="46">
        <v>13</v>
      </c>
      <c r="K14" s="46">
        <v>0</v>
      </c>
      <c r="L14" s="46">
        <v>0</v>
      </c>
      <c r="M14" s="6">
        <f t="shared" si="1"/>
        <v>16</v>
      </c>
      <c r="N14" s="2">
        <f t="shared" si="4"/>
        <v>89.5</v>
      </c>
      <c r="O14" s="19" t="s">
        <v>29</v>
      </c>
      <c r="P14" s="45">
        <v>7</v>
      </c>
      <c r="Q14" s="45">
        <v>16</v>
      </c>
      <c r="R14" s="45">
        <v>0</v>
      </c>
      <c r="S14" s="45">
        <v>0</v>
      </c>
      <c r="T14" s="6">
        <f t="shared" si="2"/>
        <v>19.5</v>
      </c>
      <c r="U14" s="2">
        <f t="shared" si="5"/>
        <v>72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15</v>
      </c>
      <c r="D15" s="46">
        <v>0</v>
      </c>
      <c r="E15" s="46">
        <v>1</v>
      </c>
      <c r="F15" s="6">
        <f t="shared" si="0"/>
        <v>19.5</v>
      </c>
      <c r="G15" s="2">
        <f t="shared" si="3"/>
        <v>57</v>
      </c>
      <c r="H15" s="19" t="s">
        <v>12</v>
      </c>
      <c r="I15" s="46">
        <v>5</v>
      </c>
      <c r="J15" s="46">
        <v>12</v>
      </c>
      <c r="K15" s="46">
        <v>0</v>
      </c>
      <c r="L15" s="46">
        <v>0</v>
      </c>
      <c r="M15" s="6">
        <f t="shared" si="1"/>
        <v>14.5</v>
      </c>
      <c r="N15" s="2">
        <f t="shared" si="4"/>
        <v>78.5</v>
      </c>
      <c r="O15" s="18" t="s">
        <v>30</v>
      </c>
      <c r="P15" s="46">
        <v>10</v>
      </c>
      <c r="Q15" s="46">
        <v>20</v>
      </c>
      <c r="R15" s="46">
        <v>1</v>
      </c>
      <c r="S15" s="46">
        <v>0</v>
      </c>
      <c r="T15" s="6">
        <f t="shared" si="2"/>
        <v>27</v>
      </c>
      <c r="U15" s="2">
        <f t="shared" si="5"/>
        <v>82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13</v>
      </c>
      <c r="D16" s="46">
        <v>0</v>
      </c>
      <c r="E16" s="46">
        <v>2</v>
      </c>
      <c r="F16" s="6">
        <f t="shared" si="0"/>
        <v>20.5</v>
      </c>
      <c r="G16" s="2">
        <f t="shared" si="3"/>
        <v>68</v>
      </c>
      <c r="H16" s="19" t="s">
        <v>15</v>
      </c>
      <c r="I16" s="46">
        <v>4</v>
      </c>
      <c r="J16" s="46">
        <v>15</v>
      </c>
      <c r="K16" s="46">
        <v>0</v>
      </c>
      <c r="L16" s="46">
        <v>0</v>
      </c>
      <c r="M16" s="6">
        <f t="shared" si="1"/>
        <v>17</v>
      </c>
      <c r="N16" s="2">
        <f t="shared" si="4"/>
        <v>62.5</v>
      </c>
      <c r="O16" s="19" t="s">
        <v>8</v>
      </c>
      <c r="P16" s="46">
        <v>14</v>
      </c>
      <c r="Q16" s="46">
        <v>18</v>
      </c>
      <c r="R16" s="46">
        <v>0</v>
      </c>
      <c r="S16" s="46">
        <v>0</v>
      </c>
      <c r="T16" s="6">
        <f t="shared" si="2"/>
        <v>25</v>
      </c>
      <c r="U16" s="2">
        <f t="shared" si="5"/>
        <v>85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13</v>
      </c>
      <c r="D17" s="46">
        <v>0</v>
      </c>
      <c r="E17" s="46">
        <v>1</v>
      </c>
      <c r="F17" s="6">
        <f t="shared" si="0"/>
        <v>19.5</v>
      </c>
      <c r="G17" s="2">
        <f t="shared" si="3"/>
        <v>73.5</v>
      </c>
      <c r="H17" s="19" t="s">
        <v>18</v>
      </c>
      <c r="I17" s="46">
        <v>8</v>
      </c>
      <c r="J17" s="46">
        <v>13</v>
      </c>
      <c r="K17" s="46">
        <v>0</v>
      </c>
      <c r="L17" s="46">
        <v>0</v>
      </c>
      <c r="M17" s="6">
        <f t="shared" si="1"/>
        <v>17</v>
      </c>
      <c r="N17" s="2">
        <f t="shared" si="4"/>
        <v>64.5</v>
      </c>
      <c r="O17" s="19" t="s">
        <v>10</v>
      </c>
      <c r="P17" s="46">
        <v>9</v>
      </c>
      <c r="Q17" s="46">
        <v>13</v>
      </c>
      <c r="R17" s="46">
        <v>0</v>
      </c>
      <c r="S17" s="46">
        <v>0</v>
      </c>
      <c r="T17" s="6">
        <f t="shared" si="2"/>
        <v>17.5</v>
      </c>
      <c r="U17" s="2">
        <f t="shared" si="5"/>
        <v>89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14</v>
      </c>
      <c r="D18" s="46">
        <v>0</v>
      </c>
      <c r="E18" s="46">
        <v>1</v>
      </c>
      <c r="F18" s="6">
        <f t="shared" si="0"/>
        <v>18.5</v>
      </c>
      <c r="G18" s="2">
        <f t="shared" si="3"/>
        <v>78</v>
      </c>
      <c r="H18" s="19" t="s">
        <v>20</v>
      </c>
      <c r="I18" s="46">
        <v>9</v>
      </c>
      <c r="J18" s="46">
        <v>12</v>
      </c>
      <c r="K18" s="46">
        <v>0</v>
      </c>
      <c r="L18" s="46">
        <v>0</v>
      </c>
      <c r="M18" s="6">
        <f t="shared" si="1"/>
        <v>16.5</v>
      </c>
      <c r="N18" s="2">
        <f t="shared" si="4"/>
        <v>65</v>
      </c>
      <c r="O18" s="19" t="s">
        <v>13</v>
      </c>
      <c r="P18" s="46">
        <v>8</v>
      </c>
      <c r="Q18" s="46">
        <v>11</v>
      </c>
      <c r="R18" s="46">
        <v>0</v>
      </c>
      <c r="S18" s="46">
        <v>0</v>
      </c>
      <c r="T18" s="6">
        <f t="shared" si="2"/>
        <v>15</v>
      </c>
      <c r="U18" s="2">
        <f t="shared" si="5"/>
        <v>84.5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18</v>
      </c>
      <c r="D19" s="47">
        <v>0</v>
      </c>
      <c r="E19" s="47">
        <v>0</v>
      </c>
      <c r="F19" s="7">
        <f t="shared" si="0"/>
        <v>19.5</v>
      </c>
      <c r="G19" s="3">
        <f t="shared" si="3"/>
        <v>78</v>
      </c>
      <c r="H19" s="20" t="s">
        <v>22</v>
      </c>
      <c r="I19" s="45">
        <v>4</v>
      </c>
      <c r="J19" s="45">
        <v>10</v>
      </c>
      <c r="K19" s="45">
        <v>0</v>
      </c>
      <c r="L19" s="45">
        <v>0</v>
      </c>
      <c r="M19" s="6">
        <f t="shared" si="1"/>
        <v>12</v>
      </c>
      <c r="N19" s="2">
        <f>M16+M17+M18+M19</f>
        <v>62.5</v>
      </c>
      <c r="O19" s="19" t="s">
        <v>16</v>
      </c>
      <c r="P19" s="46">
        <v>7</v>
      </c>
      <c r="Q19" s="46">
        <v>9</v>
      </c>
      <c r="R19" s="46">
        <v>0</v>
      </c>
      <c r="S19" s="46">
        <v>0</v>
      </c>
      <c r="T19" s="6">
        <f t="shared" si="2"/>
        <v>12.5</v>
      </c>
      <c r="U19" s="2">
        <f t="shared" si="5"/>
        <v>70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15</v>
      </c>
      <c r="D20" s="45">
        <v>0</v>
      </c>
      <c r="E20" s="45">
        <v>0</v>
      </c>
      <c r="F20" s="8">
        <f t="shared" si="0"/>
        <v>17</v>
      </c>
      <c r="G20" s="35"/>
      <c r="H20" s="19" t="s">
        <v>24</v>
      </c>
      <c r="I20" s="46">
        <v>3</v>
      </c>
      <c r="J20" s="46">
        <v>10</v>
      </c>
      <c r="K20" s="46">
        <v>0</v>
      </c>
      <c r="L20" s="46">
        <v>0</v>
      </c>
      <c r="M20" s="8">
        <f t="shared" si="1"/>
        <v>11.5</v>
      </c>
      <c r="N20" s="2">
        <f>M17+M18+M19+M20</f>
        <v>57</v>
      </c>
      <c r="O20" s="19" t="s">
        <v>45</v>
      </c>
      <c r="P20" s="45">
        <v>9</v>
      </c>
      <c r="Q20" s="45">
        <v>10</v>
      </c>
      <c r="R20" s="45">
        <v>0</v>
      </c>
      <c r="S20" s="45">
        <v>0</v>
      </c>
      <c r="T20" s="8">
        <f t="shared" si="2"/>
        <v>14.5</v>
      </c>
      <c r="U20" s="2">
        <f t="shared" si="5"/>
        <v>59.5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18</v>
      </c>
      <c r="D21" s="46">
        <v>0</v>
      </c>
      <c r="E21" s="46">
        <v>0</v>
      </c>
      <c r="F21" s="6">
        <f t="shared" si="0"/>
        <v>21</v>
      </c>
      <c r="G21" s="36"/>
      <c r="H21" s="20" t="s">
        <v>25</v>
      </c>
      <c r="I21" s="46">
        <v>7</v>
      </c>
      <c r="J21" s="46">
        <v>15</v>
      </c>
      <c r="K21" s="46">
        <v>0</v>
      </c>
      <c r="L21" s="46">
        <v>0</v>
      </c>
      <c r="M21" s="6">
        <f t="shared" si="1"/>
        <v>18.5</v>
      </c>
      <c r="N21" s="2">
        <f>M18+M19+M20+M21</f>
        <v>58.5</v>
      </c>
      <c r="O21" s="21" t="s">
        <v>46</v>
      </c>
      <c r="P21" s="47">
        <v>5</v>
      </c>
      <c r="Q21" s="47">
        <v>8</v>
      </c>
      <c r="R21" s="47">
        <v>0</v>
      </c>
      <c r="S21" s="47">
        <v>0</v>
      </c>
      <c r="T21" s="7">
        <f t="shared" si="2"/>
        <v>10.5</v>
      </c>
      <c r="U21" s="3">
        <f t="shared" si="5"/>
        <v>52.5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16</v>
      </c>
      <c r="D22" s="46">
        <v>0</v>
      </c>
      <c r="E22" s="46">
        <v>0</v>
      </c>
      <c r="F22" s="6">
        <f t="shared" si="0"/>
        <v>23</v>
      </c>
      <c r="G22" s="2"/>
      <c r="H22" s="21" t="s">
        <v>26</v>
      </c>
      <c r="I22" s="47">
        <v>7</v>
      </c>
      <c r="J22" s="47">
        <v>26</v>
      </c>
      <c r="K22" s="47">
        <v>0</v>
      </c>
      <c r="L22" s="47">
        <v>0</v>
      </c>
      <c r="M22" s="6">
        <f t="shared" si="1"/>
        <v>29.5</v>
      </c>
      <c r="N22" s="3">
        <f>M19+M20+M21+M22</f>
        <v>71.5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78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107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89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85</v>
      </c>
      <c r="G24" s="88"/>
      <c r="H24" s="178"/>
      <c r="I24" s="179"/>
      <c r="J24" s="82" t="s">
        <v>71</v>
      </c>
      <c r="K24" s="86"/>
      <c r="L24" s="86"/>
      <c r="M24" s="87" t="s">
        <v>73</v>
      </c>
      <c r="N24" s="88"/>
      <c r="O24" s="178"/>
      <c r="P24" s="179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'G-102'!E4:H4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'G-102'!D5:H5</f>
        <v>RETORNO CL 30 ENTRE  CRS 46 Y 50</v>
      </c>
      <c r="E5" s="205"/>
      <c r="F5" s="205"/>
      <c r="G5" s="205"/>
      <c r="H5" s="205"/>
      <c r="I5" s="202" t="s">
        <v>53</v>
      </c>
      <c r="J5" s="202"/>
      <c r="K5" s="202"/>
      <c r="L5" s="167">
        <f>'G-102'!L5:N5</f>
        <v>0</v>
      </c>
      <c r="M5" s="167"/>
      <c r="N5" s="167"/>
      <c r="O5" s="50"/>
      <c r="P5" s="202" t="s">
        <v>57</v>
      </c>
      <c r="Q5" s="202"/>
      <c r="R5" s="202"/>
      <c r="S5" s="167" t="s">
        <v>132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/>
      <c r="E6" s="203"/>
      <c r="F6" s="203"/>
      <c r="G6" s="203"/>
      <c r="H6" s="203"/>
      <c r="I6" s="202" t="s">
        <v>59</v>
      </c>
      <c r="J6" s="202"/>
      <c r="K6" s="202"/>
      <c r="L6" s="212">
        <v>1</v>
      </c>
      <c r="M6" s="212"/>
      <c r="N6" s="212"/>
      <c r="O6" s="54"/>
      <c r="P6" s="202" t="s">
        <v>58</v>
      </c>
      <c r="Q6" s="202"/>
      <c r="R6" s="202"/>
      <c r="S6" s="206">
        <f>'G-102'!S6:U6</f>
        <v>43383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0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0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64</v>
      </c>
      <c r="G24" s="88"/>
      <c r="H24" s="194"/>
      <c r="I24" s="195"/>
      <c r="J24" s="83" t="s">
        <v>71</v>
      </c>
      <c r="K24" s="86"/>
      <c r="L24" s="86"/>
      <c r="M24" s="87" t="s">
        <v>69</v>
      </c>
      <c r="N24" s="88"/>
      <c r="O24" s="194"/>
      <c r="P24" s="195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'G-102'!E4:H4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'G-102'!D5:H5</f>
        <v>RETORNO CL 30 ENTRE  CRS 46 Y 50</v>
      </c>
      <c r="E6" s="166"/>
      <c r="F6" s="166"/>
      <c r="G6" s="166"/>
      <c r="H6" s="166"/>
      <c r="I6" s="161" t="s">
        <v>53</v>
      </c>
      <c r="J6" s="161"/>
      <c r="K6" s="161"/>
      <c r="L6" s="167">
        <f>'G-102'!L5:N5</f>
        <v>0</v>
      </c>
      <c r="M6" s="167"/>
      <c r="N6" s="167"/>
      <c r="O6" s="12"/>
      <c r="P6" s="161" t="s">
        <v>58</v>
      </c>
      <c r="Q6" s="161"/>
      <c r="R6" s="161"/>
      <c r="S6" s="214">
        <f>'G-102'!S6:U6</f>
        <v>43383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'G-102'!B10+'G-3'!B10</f>
        <v>6</v>
      </c>
      <c r="C10" s="46">
        <f>'G-102'!C10+'G-3'!C10</f>
        <v>6</v>
      </c>
      <c r="D10" s="46">
        <f>'G-102'!D10+'G-3'!D10</f>
        <v>0</v>
      </c>
      <c r="E10" s="46">
        <f>'G-102'!E10+'G-3'!E10</f>
        <v>0</v>
      </c>
      <c r="F10" s="6">
        <f t="shared" ref="F10:F22" si="0">B10*0.5+C10*1+D10*2+E10*2.5</f>
        <v>9</v>
      </c>
      <c r="G10" s="2"/>
      <c r="H10" s="19" t="s">
        <v>4</v>
      </c>
      <c r="I10" s="46">
        <f>'G-102'!I10+'G-3'!I10</f>
        <v>6</v>
      </c>
      <c r="J10" s="46">
        <f>'G-102'!J10+'G-3'!J10</f>
        <v>20</v>
      </c>
      <c r="K10" s="46">
        <f>'G-102'!K10+'G-3'!K10</f>
        <v>0</v>
      </c>
      <c r="L10" s="46">
        <f>'G-102'!L10+'G-3'!L10</f>
        <v>1</v>
      </c>
      <c r="M10" s="6">
        <f t="shared" ref="M10:M22" si="1">I10*0.5+J10*1+K10*2+L10*2.5</f>
        <v>25.5</v>
      </c>
      <c r="N10" s="9">
        <f>F20+F21+F22+M10</f>
        <v>86.5</v>
      </c>
      <c r="O10" s="19" t="s">
        <v>43</v>
      </c>
      <c r="P10" s="46">
        <f>'G-102'!P10+'G-3'!P10</f>
        <v>5</v>
      </c>
      <c r="Q10" s="46">
        <f>'G-102'!Q10+'G-3'!Q10</f>
        <v>15</v>
      </c>
      <c r="R10" s="46">
        <f>'G-102'!R10+'G-3'!R10</f>
        <v>0</v>
      </c>
      <c r="S10" s="46">
        <f>'G-102'!S10+'G-3'!S10</f>
        <v>0</v>
      </c>
      <c r="T10" s="6">
        <f t="shared" ref="T10:T21" si="2">P10*0.5+Q10*1+R10*2+S10*2.5</f>
        <v>17.5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'G-102'!B11+'G-3'!B11</f>
        <v>3</v>
      </c>
      <c r="C11" s="46">
        <f>'G-102'!C11+'G-3'!C11</f>
        <v>9</v>
      </c>
      <c r="D11" s="46">
        <f>'G-102'!D11+'G-3'!D11</f>
        <v>0</v>
      </c>
      <c r="E11" s="46">
        <f>'G-102'!E11+'G-3'!E11</f>
        <v>0</v>
      </c>
      <c r="F11" s="6">
        <f t="shared" si="0"/>
        <v>10.5</v>
      </c>
      <c r="G11" s="2"/>
      <c r="H11" s="19" t="s">
        <v>5</v>
      </c>
      <c r="I11" s="46">
        <f>'G-102'!I11+'G-3'!I11</f>
        <v>4</v>
      </c>
      <c r="J11" s="46">
        <f>'G-102'!J11+'G-3'!J11</f>
        <v>21</v>
      </c>
      <c r="K11" s="46">
        <f>'G-102'!K11+'G-3'!K11</f>
        <v>0</v>
      </c>
      <c r="L11" s="46">
        <f>'G-102'!L11+'G-3'!L11</f>
        <v>1</v>
      </c>
      <c r="M11" s="6">
        <f t="shared" si="1"/>
        <v>25.5</v>
      </c>
      <c r="N11" s="9">
        <f>F21+F22+M10+M11</f>
        <v>95</v>
      </c>
      <c r="O11" s="19" t="s">
        <v>44</v>
      </c>
      <c r="P11" s="46">
        <f>'G-102'!P11+'G-3'!P11</f>
        <v>8</v>
      </c>
      <c r="Q11" s="46">
        <f>'G-102'!Q11+'G-3'!Q11</f>
        <v>13</v>
      </c>
      <c r="R11" s="46">
        <f>'G-102'!R11+'G-3'!R11</f>
        <v>0</v>
      </c>
      <c r="S11" s="46">
        <f>'G-102'!S11+'G-3'!S11</f>
        <v>0</v>
      </c>
      <c r="T11" s="6">
        <f t="shared" si="2"/>
        <v>17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'G-102'!B12+'G-3'!B12</f>
        <v>5</v>
      </c>
      <c r="C12" s="46">
        <f>'G-102'!C12+'G-3'!C12</f>
        <v>7</v>
      </c>
      <c r="D12" s="46">
        <f>'G-102'!D12+'G-3'!D12</f>
        <v>0</v>
      </c>
      <c r="E12" s="46">
        <f>'G-102'!E12+'G-3'!E12</f>
        <v>0</v>
      </c>
      <c r="F12" s="6">
        <f t="shared" si="0"/>
        <v>9.5</v>
      </c>
      <c r="G12" s="2"/>
      <c r="H12" s="19" t="s">
        <v>6</v>
      </c>
      <c r="I12" s="46">
        <f>'G-102'!I12+'G-3'!I12</f>
        <v>4</v>
      </c>
      <c r="J12" s="46">
        <f>'G-102'!J12+'G-3'!J12</f>
        <v>21</v>
      </c>
      <c r="K12" s="46">
        <f>'G-102'!K12+'G-3'!K12</f>
        <v>0</v>
      </c>
      <c r="L12" s="46">
        <f>'G-102'!L12+'G-3'!L12</f>
        <v>4</v>
      </c>
      <c r="M12" s="6">
        <f t="shared" si="1"/>
        <v>33</v>
      </c>
      <c r="N12" s="2">
        <f>F22+M10+M11+M12</f>
        <v>107</v>
      </c>
      <c r="O12" s="19" t="s">
        <v>32</v>
      </c>
      <c r="P12" s="46">
        <f>'G-102'!P12+'G-3'!P12</f>
        <v>10</v>
      </c>
      <c r="Q12" s="46">
        <f>'G-102'!Q12+'G-3'!Q12</f>
        <v>17</v>
      </c>
      <c r="R12" s="46">
        <f>'G-102'!R12+'G-3'!R12</f>
        <v>0</v>
      </c>
      <c r="S12" s="46">
        <f>'G-102'!S12+'G-3'!S12</f>
        <v>0</v>
      </c>
      <c r="T12" s="6">
        <f t="shared" si="2"/>
        <v>22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'G-102'!B13+'G-3'!B13</f>
        <v>4</v>
      </c>
      <c r="C13" s="46">
        <f>'G-102'!C13+'G-3'!C13</f>
        <v>12</v>
      </c>
      <c r="D13" s="46">
        <f>'G-102'!D13+'G-3'!D13</f>
        <v>0</v>
      </c>
      <c r="E13" s="46">
        <f>'G-102'!E13+'G-3'!E13</f>
        <v>0</v>
      </c>
      <c r="F13" s="6">
        <f t="shared" si="0"/>
        <v>14</v>
      </c>
      <c r="G13" s="2">
        <f t="shared" ref="G13:G19" si="3">F10+F11+F12+F13</f>
        <v>43</v>
      </c>
      <c r="H13" s="19" t="s">
        <v>7</v>
      </c>
      <c r="I13" s="46">
        <f>'G-102'!I13+'G-3'!I13</f>
        <v>8</v>
      </c>
      <c r="J13" s="46">
        <f>'G-102'!J13+'G-3'!J13</f>
        <v>11</v>
      </c>
      <c r="K13" s="46">
        <f>'G-102'!K13+'G-3'!K13</f>
        <v>0</v>
      </c>
      <c r="L13" s="46">
        <f>'G-102'!L13+'G-3'!L13</f>
        <v>0</v>
      </c>
      <c r="M13" s="6">
        <f t="shared" si="1"/>
        <v>15</v>
      </c>
      <c r="N13" s="2">
        <f t="shared" ref="N13:N18" si="4">M10+M11+M12+M13</f>
        <v>99</v>
      </c>
      <c r="O13" s="19" t="s">
        <v>33</v>
      </c>
      <c r="P13" s="46">
        <f>'G-102'!P13+'G-3'!P13</f>
        <v>9</v>
      </c>
      <c r="Q13" s="46">
        <f>'G-102'!Q13+'G-3'!Q13</f>
        <v>9</v>
      </c>
      <c r="R13" s="46">
        <f>'G-102'!R13+'G-3'!R13</f>
        <v>0</v>
      </c>
      <c r="S13" s="46">
        <f>'G-102'!S13+'G-3'!S13</f>
        <v>0</v>
      </c>
      <c r="T13" s="6">
        <f t="shared" si="2"/>
        <v>13.5</v>
      </c>
      <c r="U13" s="2">
        <f t="shared" ref="U13:U21" si="5">T10+T11+T12+T13</f>
        <v>70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'G-102'!B14+'G-3'!B14</f>
        <v>2</v>
      </c>
      <c r="C14" s="46">
        <f>'G-102'!C14+'G-3'!C14</f>
        <v>13</v>
      </c>
      <c r="D14" s="46">
        <f>'G-102'!D14+'G-3'!D14</f>
        <v>0</v>
      </c>
      <c r="E14" s="46">
        <f>'G-102'!E14+'G-3'!E14</f>
        <v>0</v>
      </c>
      <c r="F14" s="6">
        <f t="shared" si="0"/>
        <v>14</v>
      </c>
      <c r="G14" s="2">
        <f t="shared" si="3"/>
        <v>48</v>
      </c>
      <c r="H14" s="19" t="s">
        <v>9</v>
      </c>
      <c r="I14" s="46">
        <f>'G-102'!I14+'G-3'!I14</f>
        <v>6</v>
      </c>
      <c r="J14" s="46">
        <f>'G-102'!J14+'G-3'!J14</f>
        <v>13</v>
      </c>
      <c r="K14" s="46">
        <f>'G-102'!K14+'G-3'!K14</f>
        <v>0</v>
      </c>
      <c r="L14" s="46">
        <f>'G-102'!L14+'G-3'!L14</f>
        <v>0</v>
      </c>
      <c r="M14" s="6">
        <f t="shared" si="1"/>
        <v>16</v>
      </c>
      <c r="N14" s="2">
        <f t="shared" si="4"/>
        <v>89.5</v>
      </c>
      <c r="O14" s="19" t="s">
        <v>29</v>
      </c>
      <c r="P14" s="46">
        <f>'G-102'!P14+'G-3'!P14</f>
        <v>7</v>
      </c>
      <c r="Q14" s="46">
        <f>'G-102'!Q14+'G-3'!Q14</f>
        <v>16</v>
      </c>
      <c r="R14" s="46">
        <f>'G-102'!R14+'G-3'!R14</f>
        <v>0</v>
      </c>
      <c r="S14" s="46">
        <f>'G-102'!S14+'G-3'!S14</f>
        <v>0</v>
      </c>
      <c r="T14" s="6">
        <f t="shared" si="2"/>
        <v>19.5</v>
      </c>
      <c r="U14" s="2">
        <f t="shared" si="5"/>
        <v>72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'G-102'!B15+'G-3'!B15</f>
        <v>4</v>
      </c>
      <c r="C15" s="46">
        <f>'G-102'!C15+'G-3'!C15</f>
        <v>15</v>
      </c>
      <c r="D15" s="46">
        <f>'G-102'!D15+'G-3'!D15</f>
        <v>0</v>
      </c>
      <c r="E15" s="46">
        <f>'G-102'!E15+'G-3'!E15</f>
        <v>1</v>
      </c>
      <c r="F15" s="6">
        <f t="shared" si="0"/>
        <v>19.5</v>
      </c>
      <c r="G15" s="2">
        <f t="shared" si="3"/>
        <v>57</v>
      </c>
      <c r="H15" s="19" t="s">
        <v>12</v>
      </c>
      <c r="I15" s="46">
        <f>'G-102'!I15+'G-3'!I15</f>
        <v>5</v>
      </c>
      <c r="J15" s="46">
        <f>'G-102'!J15+'G-3'!J15</f>
        <v>12</v>
      </c>
      <c r="K15" s="46">
        <f>'G-102'!K15+'G-3'!K15</f>
        <v>0</v>
      </c>
      <c r="L15" s="46">
        <f>'G-102'!L15+'G-3'!L15</f>
        <v>0</v>
      </c>
      <c r="M15" s="6">
        <f t="shared" si="1"/>
        <v>14.5</v>
      </c>
      <c r="N15" s="2">
        <f t="shared" si="4"/>
        <v>78.5</v>
      </c>
      <c r="O15" s="18" t="s">
        <v>30</v>
      </c>
      <c r="P15" s="46">
        <f>'G-102'!P15+'G-3'!P15</f>
        <v>10</v>
      </c>
      <c r="Q15" s="46">
        <f>'G-102'!Q15+'G-3'!Q15</f>
        <v>20</v>
      </c>
      <c r="R15" s="46">
        <f>'G-102'!R15+'G-3'!R15</f>
        <v>1</v>
      </c>
      <c r="S15" s="46">
        <f>'G-102'!S15+'G-3'!S15</f>
        <v>0</v>
      </c>
      <c r="T15" s="6">
        <f t="shared" si="2"/>
        <v>27</v>
      </c>
      <c r="U15" s="2">
        <f t="shared" si="5"/>
        <v>82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'G-102'!B16+'G-3'!B16</f>
        <v>5</v>
      </c>
      <c r="C16" s="46">
        <f>'G-102'!C16+'G-3'!C16</f>
        <v>13</v>
      </c>
      <c r="D16" s="46">
        <f>'G-102'!D16+'G-3'!D16</f>
        <v>0</v>
      </c>
      <c r="E16" s="46">
        <f>'G-102'!E16+'G-3'!E16</f>
        <v>2</v>
      </c>
      <c r="F16" s="6">
        <f t="shared" si="0"/>
        <v>20.5</v>
      </c>
      <c r="G16" s="2">
        <f t="shared" si="3"/>
        <v>68</v>
      </c>
      <c r="H16" s="19" t="s">
        <v>15</v>
      </c>
      <c r="I16" s="46">
        <f>'G-102'!I16+'G-3'!I16</f>
        <v>4</v>
      </c>
      <c r="J16" s="46">
        <f>'G-102'!J16+'G-3'!J16</f>
        <v>15</v>
      </c>
      <c r="K16" s="46">
        <f>'G-102'!K16+'G-3'!K16</f>
        <v>0</v>
      </c>
      <c r="L16" s="46">
        <f>'G-102'!L16+'G-3'!L16</f>
        <v>0</v>
      </c>
      <c r="M16" s="6">
        <f t="shared" si="1"/>
        <v>17</v>
      </c>
      <c r="N16" s="2">
        <f t="shared" si="4"/>
        <v>62.5</v>
      </c>
      <c r="O16" s="19" t="s">
        <v>8</v>
      </c>
      <c r="P16" s="46">
        <f>'G-102'!P16+'G-3'!P16</f>
        <v>14</v>
      </c>
      <c r="Q16" s="46">
        <f>'G-102'!Q16+'G-3'!Q16</f>
        <v>18</v>
      </c>
      <c r="R16" s="46">
        <f>'G-102'!R16+'G-3'!R16</f>
        <v>0</v>
      </c>
      <c r="S16" s="46">
        <f>'G-102'!S16+'G-3'!S16</f>
        <v>0</v>
      </c>
      <c r="T16" s="6">
        <f t="shared" si="2"/>
        <v>25</v>
      </c>
      <c r="U16" s="2">
        <f t="shared" si="5"/>
        <v>85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'G-102'!B17+'G-3'!B17</f>
        <v>8</v>
      </c>
      <c r="C17" s="46">
        <f>'G-102'!C17+'G-3'!C17</f>
        <v>13</v>
      </c>
      <c r="D17" s="46">
        <f>'G-102'!D17+'G-3'!D17</f>
        <v>0</v>
      </c>
      <c r="E17" s="46">
        <f>'G-102'!E17+'G-3'!E17</f>
        <v>1</v>
      </c>
      <c r="F17" s="6">
        <f t="shared" si="0"/>
        <v>19.5</v>
      </c>
      <c r="G17" s="2">
        <f t="shared" si="3"/>
        <v>73.5</v>
      </c>
      <c r="H17" s="19" t="s">
        <v>18</v>
      </c>
      <c r="I17" s="46">
        <f>'G-102'!I17+'G-3'!I17</f>
        <v>8</v>
      </c>
      <c r="J17" s="46">
        <f>'G-102'!J17+'G-3'!J17</f>
        <v>13</v>
      </c>
      <c r="K17" s="46">
        <f>'G-102'!K17+'G-3'!K17</f>
        <v>0</v>
      </c>
      <c r="L17" s="46">
        <f>'G-102'!L17+'G-3'!L17</f>
        <v>0</v>
      </c>
      <c r="M17" s="6">
        <f t="shared" si="1"/>
        <v>17</v>
      </c>
      <c r="N17" s="2">
        <f t="shared" si="4"/>
        <v>64.5</v>
      </c>
      <c r="O17" s="19" t="s">
        <v>10</v>
      </c>
      <c r="P17" s="46">
        <f>'G-102'!P17+'G-3'!P17</f>
        <v>9</v>
      </c>
      <c r="Q17" s="46">
        <f>'G-102'!Q17+'G-3'!Q17</f>
        <v>13</v>
      </c>
      <c r="R17" s="46">
        <f>'G-102'!R17+'G-3'!R17</f>
        <v>0</v>
      </c>
      <c r="S17" s="46">
        <f>'G-102'!S17+'G-3'!S17</f>
        <v>0</v>
      </c>
      <c r="T17" s="6">
        <f t="shared" si="2"/>
        <v>17.5</v>
      </c>
      <c r="U17" s="2">
        <f t="shared" si="5"/>
        <v>89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'G-102'!B18+'G-3'!B18</f>
        <v>4</v>
      </c>
      <c r="C18" s="46">
        <f>'G-102'!C18+'G-3'!C18</f>
        <v>14</v>
      </c>
      <c r="D18" s="46">
        <f>'G-102'!D18+'G-3'!D18</f>
        <v>0</v>
      </c>
      <c r="E18" s="46">
        <f>'G-102'!E18+'G-3'!E18</f>
        <v>1</v>
      </c>
      <c r="F18" s="6">
        <f t="shared" si="0"/>
        <v>18.5</v>
      </c>
      <c r="G18" s="2">
        <f t="shared" si="3"/>
        <v>78</v>
      </c>
      <c r="H18" s="19" t="s">
        <v>20</v>
      </c>
      <c r="I18" s="46">
        <f>'G-102'!I18+'G-3'!I18</f>
        <v>9</v>
      </c>
      <c r="J18" s="46">
        <f>'G-102'!J18+'G-3'!J18</f>
        <v>12</v>
      </c>
      <c r="K18" s="46">
        <f>'G-102'!K18+'G-3'!K18</f>
        <v>0</v>
      </c>
      <c r="L18" s="46">
        <f>'G-102'!L18+'G-3'!L18</f>
        <v>0</v>
      </c>
      <c r="M18" s="6">
        <f t="shared" si="1"/>
        <v>16.5</v>
      </c>
      <c r="N18" s="2">
        <f t="shared" si="4"/>
        <v>65</v>
      </c>
      <c r="O18" s="19" t="s">
        <v>13</v>
      </c>
      <c r="P18" s="46">
        <f>'G-102'!P18+'G-3'!P18</f>
        <v>8</v>
      </c>
      <c r="Q18" s="46">
        <f>'G-102'!Q18+'G-3'!Q18</f>
        <v>11</v>
      </c>
      <c r="R18" s="46">
        <f>'G-102'!R18+'G-3'!R18</f>
        <v>0</v>
      </c>
      <c r="S18" s="46">
        <f>'G-102'!S18+'G-3'!S18</f>
        <v>0</v>
      </c>
      <c r="T18" s="6">
        <f t="shared" si="2"/>
        <v>15</v>
      </c>
      <c r="U18" s="2">
        <f t="shared" si="5"/>
        <v>84.5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'G-102'!B19+'G-3'!B19</f>
        <v>3</v>
      </c>
      <c r="C19" s="47">
        <f>'G-102'!C19+'G-3'!C19</f>
        <v>18</v>
      </c>
      <c r="D19" s="47">
        <f>'G-102'!D19+'G-3'!D19</f>
        <v>0</v>
      </c>
      <c r="E19" s="47">
        <f>'G-102'!E19+'G-3'!E19</f>
        <v>0</v>
      </c>
      <c r="F19" s="7">
        <f t="shared" si="0"/>
        <v>19.5</v>
      </c>
      <c r="G19" s="3">
        <f t="shared" si="3"/>
        <v>78</v>
      </c>
      <c r="H19" s="20" t="s">
        <v>22</v>
      </c>
      <c r="I19" s="46">
        <f>'G-102'!I19+'G-3'!I19</f>
        <v>4</v>
      </c>
      <c r="J19" s="46">
        <f>'G-102'!J19+'G-3'!J19</f>
        <v>10</v>
      </c>
      <c r="K19" s="46">
        <f>'G-102'!K19+'G-3'!K19</f>
        <v>0</v>
      </c>
      <c r="L19" s="46">
        <f>'G-102'!L19+'G-3'!L19</f>
        <v>0</v>
      </c>
      <c r="M19" s="6">
        <f t="shared" si="1"/>
        <v>12</v>
      </c>
      <c r="N19" s="2">
        <f>M16+M17+M18+M19</f>
        <v>62.5</v>
      </c>
      <c r="O19" s="19" t="s">
        <v>16</v>
      </c>
      <c r="P19" s="46">
        <f>'G-102'!P19+'G-3'!P19</f>
        <v>7</v>
      </c>
      <c r="Q19" s="46">
        <f>'G-102'!Q19+'G-3'!Q19</f>
        <v>9</v>
      </c>
      <c r="R19" s="46">
        <f>'G-102'!R19+'G-3'!R19</f>
        <v>0</v>
      </c>
      <c r="S19" s="46">
        <f>'G-102'!S19+'G-3'!S19</f>
        <v>0</v>
      </c>
      <c r="T19" s="6">
        <f t="shared" si="2"/>
        <v>12.5</v>
      </c>
      <c r="U19" s="2">
        <f t="shared" si="5"/>
        <v>70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'G-102'!B20+'G-3'!B20</f>
        <v>4</v>
      </c>
      <c r="C20" s="45">
        <f>'G-102'!C20+'G-3'!C20</f>
        <v>15</v>
      </c>
      <c r="D20" s="45">
        <f>'G-102'!D20+'G-3'!D20</f>
        <v>0</v>
      </c>
      <c r="E20" s="45">
        <f>'G-102'!E20+'G-3'!E20</f>
        <v>0</v>
      </c>
      <c r="F20" s="8">
        <f t="shared" si="0"/>
        <v>17</v>
      </c>
      <c r="G20" s="35"/>
      <c r="H20" s="19" t="s">
        <v>24</v>
      </c>
      <c r="I20" s="46">
        <f>'G-102'!I20+'G-3'!I20</f>
        <v>3</v>
      </c>
      <c r="J20" s="46">
        <f>'G-102'!J20+'G-3'!J20</f>
        <v>10</v>
      </c>
      <c r="K20" s="46">
        <f>'G-102'!K20+'G-3'!K20</f>
        <v>0</v>
      </c>
      <c r="L20" s="46">
        <f>'G-102'!L20+'G-3'!L20</f>
        <v>0</v>
      </c>
      <c r="M20" s="8">
        <f t="shared" si="1"/>
        <v>11.5</v>
      </c>
      <c r="N20" s="2">
        <f>M17+M18+M19+M20</f>
        <v>57</v>
      </c>
      <c r="O20" s="19" t="s">
        <v>45</v>
      </c>
      <c r="P20" s="46">
        <f>'G-102'!P20+'G-3'!P20</f>
        <v>9</v>
      </c>
      <c r="Q20" s="46">
        <f>'G-102'!Q20+'G-3'!Q20</f>
        <v>10</v>
      </c>
      <c r="R20" s="46">
        <f>'G-102'!R20+'G-3'!R20</f>
        <v>0</v>
      </c>
      <c r="S20" s="46">
        <f>'G-102'!S20+'G-3'!S20</f>
        <v>0</v>
      </c>
      <c r="T20" s="8">
        <f t="shared" si="2"/>
        <v>14.5</v>
      </c>
      <c r="U20" s="2">
        <f t="shared" si="5"/>
        <v>59.5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'G-102'!B21+'G-3'!B21</f>
        <v>6</v>
      </c>
      <c r="C21" s="45">
        <f>'G-102'!C21+'G-3'!C21</f>
        <v>18</v>
      </c>
      <c r="D21" s="45">
        <f>'G-102'!D21+'G-3'!D21</f>
        <v>0</v>
      </c>
      <c r="E21" s="45">
        <f>'G-102'!E21+'G-3'!E21</f>
        <v>0</v>
      </c>
      <c r="F21" s="6">
        <f t="shared" si="0"/>
        <v>21</v>
      </c>
      <c r="G21" s="36"/>
      <c r="H21" s="20" t="s">
        <v>25</v>
      </c>
      <c r="I21" s="46">
        <f>'G-102'!I21+'G-3'!I21</f>
        <v>7</v>
      </c>
      <c r="J21" s="46">
        <f>'G-102'!J21+'G-3'!J21</f>
        <v>15</v>
      </c>
      <c r="K21" s="46">
        <f>'G-102'!K21+'G-3'!K21</f>
        <v>0</v>
      </c>
      <c r="L21" s="46">
        <f>'G-102'!L21+'G-3'!L21</f>
        <v>0</v>
      </c>
      <c r="M21" s="6">
        <f t="shared" si="1"/>
        <v>18.5</v>
      </c>
      <c r="N21" s="2">
        <f>M18+M19+M20+M21</f>
        <v>58.5</v>
      </c>
      <c r="O21" s="21" t="s">
        <v>46</v>
      </c>
      <c r="P21" s="47">
        <f>'G-102'!P21+'G-3'!P21</f>
        <v>5</v>
      </c>
      <c r="Q21" s="47">
        <f>'G-102'!Q21+'G-3'!Q21</f>
        <v>8</v>
      </c>
      <c r="R21" s="47">
        <f>'G-102'!R21+'G-3'!R21</f>
        <v>0</v>
      </c>
      <c r="S21" s="47">
        <f>'G-102'!S21+'G-3'!S21</f>
        <v>0</v>
      </c>
      <c r="T21" s="7">
        <f t="shared" si="2"/>
        <v>10.5</v>
      </c>
      <c r="U21" s="3">
        <f t="shared" si="5"/>
        <v>52.5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'G-102'!B22+'G-3'!B22</f>
        <v>14</v>
      </c>
      <c r="C22" s="45">
        <f>'G-102'!C22+'G-3'!C22</f>
        <v>16</v>
      </c>
      <c r="D22" s="45">
        <f>'G-102'!D22+'G-3'!D22</f>
        <v>0</v>
      </c>
      <c r="E22" s="45">
        <f>'G-102'!E22+'G-3'!E22</f>
        <v>0</v>
      </c>
      <c r="F22" s="6">
        <f t="shared" si="0"/>
        <v>23</v>
      </c>
      <c r="G22" s="2"/>
      <c r="H22" s="21" t="s">
        <v>26</v>
      </c>
      <c r="I22" s="46">
        <f>'G-102'!I22+'G-3'!I22</f>
        <v>7</v>
      </c>
      <c r="J22" s="46">
        <f>'G-102'!J22+'G-3'!J22</f>
        <v>26</v>
      </c>
      <c r="K22" s="46">
        <f>'G-102'!K22+'G-3'!K22</f>
        <v>0</v>
      </c>
      <c r="L22" s="46">
        <f>'G-102'!L22+'G-3'!L22</f>
        <v>0</v>
      </c>
      <c r="M22" s="6">
        <f t="shared" si="1"/>
        <v>29.5</v>
      </c>
      <c r="N22" s="3">
        <f>M19+M20+M21+M22</f>
        <v>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78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107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87</v>
      </c>
      <c r="G24" s="88"/>
      <c r="H24" s="178"/>
      <c r="I24" s="179"/>
      <c r="J24" s="82" t="s">
        <v>71</v>
      </c>
      <c r="K24" s="86"/>
      <c r="L24" s="86"/>
      <c r="M24" s="87" t="s">
        <v>73</v>
      </c>
      <c r="N24" s="88"/>
      <c r="O24" s="178"/>
      <c r="P24" s="179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E19" sqref="E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'G-102'!D5</f>
        <v>RETORNO CL 30 ENTRE  CRS 46 Y 50</v>
      </c>
      <c r="D5" s="218"/>
      <c r="E5" s="218"/>
      <c r="F5" s="111"/>
      <c r="G5" s="112"/>
      <c r="H5" s="103" t="s">
        <v>53</v>
      </c>
      <c r="I5" s="219">
        <f>'G-102'!L5</f>
        <v>0</v>
      </c>
      <c r="J5" s="219"/>
    </row>
    <row r="6" spans="1:10" x14ac:dyDescent="0.2">
      <c r="A6" s="161" t="s">
        <v>111</v>
      </c>
      <c r="B6" s="161"/>
      <c r="C6" s="220"/>
      <c r="D6" s="220"/>
      <c r="E6" s="220"/>
      <c r="F6" s="111"/>
      <c r="G6" s="112"/>
      <c r="H6" s="103" t="s">
        <v>58</v>
      </c>
      <c r="I6" s="221">
        <f>'G-102'!S6</f>
        <v>43383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138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139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140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130</v>
      </c>
      <c r="B28" s="234">
        <v>1</v>
      </c>
      <c r="C28" s="134"/>
      <c r="D28" s="123" t="s">
        <v>123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124</v>
      </c>
      <c r="D29" s="125" t="s">
        <v>125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141</v>
      </c>
      <c r="D30" s="129" t="s">
        <v>126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123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127</v>
      </c>
      <c r="D32" s="125" t="s">
        <v>125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142</v>
      </c>
      <c r="D33" s="129" t="s">
        <v>126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123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128</v>
      </c>
      <c r="D35" s="125" t="s">
        <v>125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143</v>
      </c>
      <c r="D36" s="129" t="s">
        <v>126</v>
      </c>
      <c r="E36" s="160">
        <v>0</v>
      </c>
      <c r="F36" s="160">
        <v>0</v>
      </c>
      <c r="G36" s="160">
        <v>0</v>
      </c>
      <c r="H36" s="16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'G-102'!D5</f>
        <v>RETORNO CL 30 ENTRE  CRS 46 Y 50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'G-102'!L5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'G-102'!S6</f>
        <v>43383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'G-102'!F10</f>
        <v>9</v>
      </c>
      <c r="C17" s="149">
        <f>'G-102'!F11</f>
        <v>10.5</v>
      </c>
      <c r="D17" s="149">
        <f>'G-102'!F12</f>
        <v>9.5</v>
      </c>
      <c r="E17" s="149">
        <f>'G-102'!F13</f>
        <v>14</v>
      </c>
      <c r="F17" s="149">
        <f>'G-102'!F14</f>
        <v>14</v>
      </c>
      <c r="G17" s="149">
        <f>'G-102'!F15</f>
        <v>19.5</v>
      </c>
      <c r="H17" s="149">
        <f>'G-102'!F16</f>
        <v>20.5</v>
      </c>
      <c r="I17" s="149">
        <f>'G-102'!F17</f>
        <v>19.5</v>
      </c>
      <c r="J17" s="149">
        <f>'G-102'!F18</f>
        <v>18.5</v>
      </c>
      <c r="K17" s="149">
        <f>'G-102'!F19</f>
        <v>19.5</v>
      </c>
      <c r="L17" s="150"/>
      <c r="M17" s="149">
        <f>'G-102'!F20</f>
        <v>17</v>
      </c>
      <c r="N17" s="149">
        <f>'G-102'!F21</f>
        <v>21</v>
      </c>
      <c r="O17" s="149">
        <f>'G-102'!F22</f>
        <v>23</v>
      </c>
      <c r="P17" s="149">
        <f>'G-102'!M10</f>
        <v>25.5</v>
      </c>
      <c r="Q17" s="149">
        <f>'G-102'!M11</f>
        <v>25.5</v>
      </c>
      <c r="R17" s="149">
        <f>'G-102'!M12</f>
        <v>33</v>
      </c>
      <c r="S17" s="149">
        <f>'G-102'!M13</f>
        <v>15</v>
      </c>
      <c r="T17" s="149">
        <f>'G-102'!M14</f>
        <v>16</v>
      </c>
      <c r="U17" s="149">
        <f>'G-102'!M15</f>
        <v>14.5</v>
      </c>
      <c r="V17" s="149">
        <f>'G-102'!M16</f>
        <v>17</v>
      </c>
      <c r="W17" s="149">
        <f>'G-102'!M17</f>
        <v>17</v>
      </c>
      <c r="X17" s="149">
        <f>'G-102'!M18</f>
        <v>16.5</v>
      </c>
      <c r="Y17" s="149">
        <f>'G-102'!M19</f>
        <v>12</v>
      </c>
      <c r="Z17" s="149">
        <f>'G-102'!M20</f>
        <v>11.5</v>
      </c>
      <c r="AA17" s="149">
        <f>'G-102'!M21</f>
        <v>18.5</v>
      </c>
      <c r="AB17" s="149">
        <f>'G-102'!M22</f>
        <v>29.5</v>
      </c>
      <c r="AC17" s="150"/>
      <c r="AD17" s="149">
        <f>'G-102'!T10</f>
        <v>17.5</v>
      </c>
      <c r="AE17" s="149">
        <f>'G-102'!T11</f>
        <v>17</v>
      </c>
      <c r="AF17" s="149">
        <f>'G-102'!T12</f>
        <v>22</v>
      </c>
      <c r="AG17" s="149">
        <f>'G-102'!T13</f>
        <v>13.5</v>
      </c>
      <c r="AH17" s="149">
        <f>'G-102'!T14</f>
        <v>19.5</v>
      </c>
      <c r="AI17" s="149">
        <f>'G-102'!T15</f>
        <v>27</v>
      </c>
      <c r="AJ17" s="149">
        <f>'G-102'!T16</f>
        <v>25</v>
      </c>
      <c r="AK17" s="149">
        <f>'G-102'!T17</f>
        <v>17.5</v>
      </c>
      <c r="AL17" s="149">
        <f>'G-102'!T18</f>
        <v>15</v>
      </c>
      <c r="AM17" s="149">
        <f>'G-102'!T19</f>
        <v>12.5</v>
      </c>
      <c r="AN17" s="149">
        <f>'G-102'!T20</f>
        <v>14.5</v>
      </c>
      <c r="AO17" s="149">
        <f>'G-102'!T21</f>
        <v>10.5</v>
      </c>
      <c r="AP17" s="101"/>
      <c r="AQ17" s="101"/>
      <c r="AR17" s="101"/>
      <c r="AS17" s="101"/>
      <c r="AT17" s="101"/>
      <c r="AU17" s="101">
        <f t="shared" ref="AU17:BA17" si="6">E18</f>
        <v>43</v>
      </c>
      <c r="AV17" s="101">
        <f t="shared" si="6"/>
        <v>48</v>
      </c>
      <c r="AW17" s="101">
        <f t="shared" si="6"/>
        <v>57</v>
      </c>
      <c r="AX17" s="101">
        <f t="shared" si="6"/>
        <v>68</v>
      </c>
      <c r="AY17" s="101">
        <f t="shared" si="6"/>
        <v>73.5</v>
      </c>
      <c r="AZ17" s="101">
        <f t="shared" si="6"/>
        <v>78</v>
      </c>
      <c r="BA17" s="101">
        <f t="shared" si="6"/>
        <v>78</v>
      </c>
      <c r="BB17" s="101"/>
      <c r="BC17" s="101"/>
      <c r="BD17" s="101"/>
      <c r="BE17" s="101">
        <f t="shared" ref="BE17:BQ17" si="7">P18</f>
        <v>86.5</v>
      </c>
      <c r="BF17" s="101">
        <f t="shared" si="7"/>
        <v>95</v>
      </c>
      <c r="BG17" s="101">
        <f t="shared" si="7"/>
        <v>107</v>
      </c>
      <c r="BH17" s="101">
        <f t="shared" si="7"/>
        <v>99</v>
      </c>
      <c r="BI17" s="101">
        <f t="shared" si="7"/>
        <v>89.5</v>
      </c>
      <c r="BJ17" s="101">
        <f t="shared" si="7"/>
        <v>78.5</v>
      </c>
      <c r="BK17" s="101">
        <f t="shared" si="7"/>
        <v>62.5</v>
      </c>
      <c r="BL17" s="101">
        <f t="shared" si="7"/>
        <v>64.5</v>
      </c>
      <c r="BM17" s="101">
        <f t="shared" si="7"/>
        <v>65</v>
      </c>
      <c r="BN17" s="101">
        <f t="shared" si="7"/>
        <v>62.5</v>
      </c>
      <c r="BO17" s="101">
        <f t="shared" si="7"/>
        <v>57</v>
      </c>
      <c r="BP17" s="101">
        <f t="shared" si="7"/>
        <v>58.5</v>
      </c>
      <c r="BQ17" s="101">
        <f t="shared" si="7"/>
        <v>71.5</v>
      </c>
      <c r="BR17" s="101"/>
      <c r="BS17" s="101"/>
      <c r="BT17" s="101"/>
      <c r="BU17" s="101">
        <f t="shared" ref="BU17:CC17" si="8">AG18</f>
        <v>70</v>
      </c>
      <c r="BV17" s="101">
        <f t="shared" si="8"/>
        <v>72</v>
      </c>
      <c r="BW17" s="101">
        <f t="shared" si="8"/>
        <v>82</v>
      </c>
      <c r="BX17" s="101">
        <f t="shared" si="8"/>
        <v>85</v>
      </c>
      <c r="BY17" s="101">
        <f t="shared" si="8"/>
        <v>89</v>
      </c>
      <c r="BZ17" s="101">
        <f t="shared" si="8"/>
        <v>84.5</v>
      </c>
      <c r="CA17" s="101">
        <f t="shared" si="8"/>
        <v>70</v>
      </c>
      <c r="CB17" s="101">
        <f t="shared" si="8"/>
        <v>59.5</v>
      </c>
      <c r="CC17" s="101">
        <f t="shared" si="8"/>
        <v>52.5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43</v>
      </c>
      <c r="F18" s="149">
        <f t="shared" ref="F18:K18" si="9">C17+D17+E17+F17</f>
        <v>48</v>
      </c>
      <c r="G18" s="149">
        <f t="shared" si="9"/>
        <v>57</v>
      </c>
      <c r="H18" s="149">
        <f t="shared" si="9"/>
        <v>68</v>
      </c>
      <c r="I18" s="149">
        <f t="shared" si="9"/>
        <v>73.5</v>
      </c>
      <c r="J18" s="149">
        <f t="shared" si="9"/>
        <v>78</v>
      </c>
      <c r="K18" s="149">
        <f t="shared" si="9"/>
        <v>78</v>
      </c>
      <c r="L18" s="150"/>
      <c r="M18" s="149"/>
      <c r="N18" s="149"/>
      <c r="O18" s="149"/>
      <c r="P18" s="149">
        <f>M17+N17+O17+P17</f>
        <v>86.5</v>
      </c>
      <c r="Q18" s="149">
        <f t="shared" ref="Q18:AB18" si="10">N17+O17+P17+Q17</f>
        <v>95</v>
      </c>
      <c r="R18" s="149">
        <f t="shared" si="10"/>
        <v>107</v>
      </c>
      <c r="S18" s="149">
        <f t="shared" si="10"/>
        <v>99</v>
      </c>
      <c r="T18" s="149">
        <f t="shared" si="10"/>
        <v>89.5</v>
      </c>
      <c r="U18" s="149">
        <f t="shared" si="10"/>
        <v>78.5</v>
      </c>
      <c r="V18" s="149">
        <f t="shared" si="10"/>
        <v>62.5</v>
      </c>
      <c r="W18" s="149">
        <f t="shared" si="10"/>
        <v>64.5</v>
      </c>
      <c r="X18" s="149">
        <f t="shared" si="10"/>
        <v>65</v>
      </c>
      <c r="Y18" s="149">
        <f t="shared" si="10"/>
        <v>62.5</v>
      </c>
      <c r="Z18" s="149">
        <f t="shared" si="10"/>
        <v>57</v>
      </c>
      <c r="AA18" s="149">
        <f t="shared" si="10"/>
        <v>58.5</v>
      </c>
      <c r="AB18" s="149">
        <f t="shared" si="10"/>
        <v>71.5</v>
      </c>
      <c r="AC18" s="150"/>
      <c r="AD18" s="149"/>
      <c r="AE18" s="149"/>
      <c r="AF18" s="149"/>
      <c r="AG18" s="149">
        <f>AD17+AE17+AF17+AG17</f>
        <v>70</v>
      </c>
      <c r="AH18" s="149">
        <f t="shared" ref="AH18:AO18" si="11">AE17+AF17+AG17+AH17</f>
        <v>72</v>
      </c>
      <c r="AI18" s="149">
        <f t="shared" si="11"/>
        <v>82</v>
      </c>
      <c r="AJ18" s="149">
        <f t="shared" si="11"/>
        <v>85</v>
      </c>
      <c r="AK18" s="149">
        <f t="shared" si="11"/>
        <v>89</v>
      </c>
      <c r="AL18" s="149">
        <f t="shared" si="11"/>
        <v>84.5</v>
      </c>
      <c r="AM18" s="149">
        <f t="shared" si="11"/>
        <v>70</v>
      </c>
      <c r="AN18" s="149">
        <f t="shared" si="11"/>
        <v>59.5</v>
      </c>
      <c r="AO18" s="149">
        <f t="shared" si="11"/>
        <v>52.5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43</v>
      </c>
      <c r="AV20" s="92">
        <f t="shared" si="18"/>
        <v>48</v>
      </c>
      <c r="AW20" s="92">
        <f t="shared" si="18"/>
        <v>57</v>
      </c>
      <c r="AX20" s="92">
        <f t="shared" si="18"/>
        <v>68</v>
      </c>
      <c r="AY20" s="92">
        <f t="shared" si="18"/>
        <v>73.5</v>
      </c>
      <c r="AZ20" s="92">
        <f t="shared" si="18"/>
        <v>78</v>
      </c>
      <c r="BA20" s="92">
        <f t="shared" si="18"/>
        <v>78</v>
      </c>
      <c r="BB20" s="92"/>
      <c r="BC20" s="92"/>
      <c r="BD20" s="92"/>
      <c r="BE20" s="92">
        <f t="shared" ref="BE20:BQ20" si="19">P30</f>
        <v>86.5</v>
      </c>
      <c r="BF20" s="92">
        <f t="shared" si="19"/>
        <v>95</v>
      </c>
      <c r="BG20" s="92">
        <f t="shared" si="19"/>
        <v>107</v>
      </c>
      <c r="BH20" s="92">
        <f t="shared" si="19"/>
        <v>99</v>
      </c>
      <c r="BI20" s="92">
        <f t="shared" si="19"/>
        <v>89.5</v>
      </c>
      <c r="BJ20" s="92">
        <f t="shared" si="19"/>
        <v>78.5</v>
      </c>
      <c r="BK20" s="92">
        <f t="shared" si="19"/>
        <v>62.5</v>
      </c>
      <c r="BL20" s="92">
        <f t="shared" si="19"/>
        <v>64.5</v>
      </c>
      <c r="BM20" s="92">
        <f t="shared" si="19"/>
        <v>65</v>
      </c>
      <c r="BN20" s="92">
        <f t="shared" si="19"/>
        <v>62.5</v>
      </c>
      <c r="BO20" s="92">
        <f t="shared" si="19"/>
        <v>57</v>
      </c>
      <c r="BP20" s="92">
        <f t="shared" si="19"/>
        <v>58.5</v>
      </c>
      <c r="BQ20" s="92">
        <f t="shared" si="19"/>
        <v>71.5</v>
      </c>
      <c r="BR20" s="92"/>
      <c r="BS20" s="92"/>
      <c r="BT20" s="92"/>
      <c r="BU20" s="92">
        <f t="shared" ref="BU20:CC20" si="20">AG30</f>
        <v>70</v>
      </c>
      <c r="BV20" s="92">
        <f t="shared" si="20"/>
        <v>72</v>
      </c>
      <c r="BW20" s="92">
        <f t="shared" si="20"/>
        <v>82</v>
      </c>
      <c r="BX20" s="92">
        <f t="shared" si="20"/>
        <v>85</v>
      </c>
      <c r="BY20" s="92">
        <f t="shared" si="20"/>
        <v>89</v>
      </c>
      <c r="BZ20" s="92">
        <f t="shared" si="20"/>
        <v>84.5</v>
      </c>
      <c r="CA20" s="92">
        <f t="shared" si="20"/>
        <v>70</v>
      </c>
      <c r="CB20" s="92">
        <f t="shared" si="20"/>
        <v>59.5</v>
      </c>
      <c r="CC20" s="92">
        <f t="shared" si="20"/>
        <v>52.5</v>
      </c>
    </row>
    <row r="21" spans="1:81" ht="16.5" customHeight="1" x14ac:dyDescent="0.2">
      <c r="A21" s="100" t="s">
        <v>102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9</v>
      </c>
      <c r="C29" s="149">
        <f t="shared" ref="C29:K29" si="27">C13+C17+C21+C25</f>
        <v>10.5</v>
      </c>
      <c r="D29" s="149">
        <f t="shared" si="27"/>
        <v>9.5</v>
      </c>
      <c r="E29" s="149">
        <f t="shared" si="27"/>
        <v>14</v>
      </c>
      <c r="F29" s="149">
        <f t="shared" si="27"/>
        <v>14</v>
      </c>
      <c r="G29" s="149">
        <f t="shared" si="27"/>
        <v>19.5</v>
      </c>
      <c r="H29" s="149">
        <f t="shared" si="27"/>
        <v>20.5</v>
      </c>
      <c r="I29" s="149">
        <f t="shared" si="27"/>
        <v>19.5</v>
      </c>
      <c r="J29" s="149">
        <f t="shared" si="27"/>
        <v>18.5</v>
      </c>
      <c r="K29" s="149">
        <f t="shared" si="27"/>
        <v>19.5</v>
      </c>
      <c r="L29" s="150"/>
      <c r="M29" s="149">
        <f>M13+M17+M21+M25</f>
        <v>17</v>
      </c>
      <c r="N29" s="149">
        <f t="shared" ref="N29:AB29" si="28">N13+N17+N21+N25</f>
        <v>21</v>
      </c>
      <c r="O29" s="149">
        <f t="shared" si="28"/>
        <v>23</v>
      </c>
      <c r="P29" s="149">
        <f t="shared" si="28"/>
        <v>25.5</v>
      </c>
      <c r="Q29" s="149">
        <f t="shared" si="28"/>
        <v>25.5</v>
      </c>
      <c r="R29" s="149">
        <f t="shared" si="28"/>
        <v>33</v>
      </c>
      <c r="S29" s="149">
        <f t="shared" si="28"/>
        <v>15</v>
      </c>
      <c r="T29" s="149">
        <f t="shared" si="28"/>
        <v>16</v>
      </c>
      <c r="U29" s="149">
        <f t="shared" si="28"/>
        <v>14.5</v>
      </c>
      <c r="V29" s="149">
        <f t="shared" si="28"/>
        <v>17</v>
      </c>
      <c r="W29" s="149">
        <f t="shared" si="28"/>
        <v>17</v>
      </c>
      <c r="X29" s="149">
        <f t="shared" si="28"/>
        <v>16.5</v>
      </c>
      <c r="Y29" s="149">
        <f t="shared" si="28"/>
        <v>12</v>
      </c>
      <c r="Z29" s="149">
        <f t="shared" si="28"/>
        <v>11.5</v>
      </c>
      <c r="AA29" s="149">
        <f t="shared" si="28"/>
        <v>18.5</v>
      </c>
      <c r="AB29" s="149">
        <f t="shared" si="28"/>
        <v>29.5</v>
      </c>
      <c r="AC29" s="150"/>
      <c r="AD29" s="149">
        <f>AD13+AD17+AD21+AD25</f>
        <v>17.5</v>
      </c>
      <c r="AE29" s="149">
        <f t="shared" ref="AE29:AO29" si="29">AE13+AE17+AE21+AE25</f>
        <v>17</v>
      </c>
      <c r="AF29" s="149">
        <f t="shared" si="29"/>
        <v>22</v>
      </c>
      <c r="AG29" s="149">
        <f t="shared" si="29"/>
        <v>13.5</v>
      </c>
      <c r="AH29" s="149">
        <f t="shared" si="29"/>
        <v>19.5</v>
      </c>
      <c r="AI29" s="149">
        <f t="shared" si="29"/>
        <v>27</v>
      </c>
      <c r="AJ29" s="149">
        <f t="shared" si="29"/>
        <v>25</v>
      </c>
      <c r="AK29" s="149">
        <f t="shared" si="29"/>
        <v>17.5</v>
      </c>
      <c r="AL29" s="149">
        <f t="shared" si="29"/>
        <v>15</v>
      </c>
      <c r="AM29" s="149">
        <f t="shared" si="29"/>
        <v>12.5</v>
      </c>
      <c r="AN29" s="149">
        <f t="shared" si="29"/>
        <v>14.5</v>
      </c>
      <c r="AO29" s="149">
        <f t="shared" si="29"/>
        <v>10.5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43</v>
      </c>
      <c r="F30" s="149">
        <f t="shared" ref="F30:K30" si="30">C29+D29+E29+F29</f>
        <v>48</v>
      </c>
      <c r="G30" s="149">
        <f t="shared" si="30"/>
        <v>57</v>
      </c>
      <c r="H30" s="149">
        <f t="shared" si="30"/>
        <v>68</v>
      </c>
      <c r="I30" s="149">
        <f t="shared" si="30"/>
        <v>73.5</v>
      </c>
      <c r="J30" s="149">
        <f t="shared" si="30"/>
        <v>78</v>
      </c>
      <c r="K30" s="149">
        <f t="shared" si="30"/>
        <v>78</v>
      </c>
      <c r="L30" s="150"/>
      <c r="M30" s="149"/>
      <c r="N30" s="149"/>
      <c r="O30" s="149"/>
      <c r="P30" s="149">
        <f>M29+N29+O29+P29</f>
        <v>86.5</v>
      </c>
      <c r="Q30" s="149">
        <f t="shared" ref="Q30:AB30" si="31">N29+O29+P29+Q29</f>
        <v>95</v>
      </c>
      <c r="R30" s="149">
        <f t="shared" si="31"/>
        <v>107</v>
      </c>
      <c r="S30" s="149">
        <f t="shared" si="31"/>
        <v>99</v>
      </c>
      <c r="T30" s="149">
        <f t="shared" si="31"/>
        <v>89.5</v>
      </c>
      <c r="U30" s="149">
        <f t="shared" si="31"/>
        <v>78.5</v>
      </c>
      <c r="V30" s="149">
        <f t="shared" si="31"/>
        <v>62.5</v>
      </c>
      <c r="W30" s="149">
        <f t="shared" si="31"/>
        <v>64.5</v>
      </c>
      <c r="X30" s="149">
        <f t="shared" si="31"/>
        <v>65</v>
      </c>
      <c r="Y30" s="149">
        <f t="shared" si="31"/>
        <v>62.5</v>
      </c>
      <c r="Z30" s="149">
        <f t="shared" si="31"/>
        <v>57</v>
      </c>
      <c r="AA30" s="149">
        <f t="shared" si="31"/>
        <v>58.5</v>
      </c>
      <c r="AB30" s="149">
        <f t="shared" si="31"/>
        <v>71.5</v>
      </c>
      <c r="AC30" s="150"/>
      <c r="AD30" s="149"/>
      <c r="AE30" s="149"/>
      <c r="AF30" s="149"/>
      <c r="AG30" s="149">
        <f>AD29+AE29+AF29+AG29</f>
        <v>70</v>
      </c>
      <c r="AH30" s="149">
        <f t="shared" ref="AH30:AO30" si="32">AE29+AF29+AG29+AH29</f>
        <v>72</v>
      </c>
      <c r="AI30" s="149">
        <f t="shared" si="32"/>
        <v>82</v>
      </c>
      <c r="AJ30" s="149">
        <f t="shared" si="32"/>
        <v>85</v>
      </c>
      <c r="AK30" s="149">
        <f t="shared" si="32"/>
        <v>89</v>
      </c>
      <c r="AL30" s="149">
        <f t="shared" si="32"/>
        <v>84.5</v>
      </c>
      <c r="AM30" s="149">
        <f t="shared" si="32"/>
        <v>70</v>
      </c>
      <c r="AN30" s="149">
        <f t="shared" si="32"/>
        <v>59.5</v>
      </c>
      <c r="AO30" s="149">
        <f t="shared" si="32"/>
        <v>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G-102</vt:lpstr>
      <vt:lpstr>G-3</vt:lpstr>
      <vt:lpstr>G-Totales</vt:lpstr>
      <vt:lpstr>DIRECCIONALIDAD</vt:lpstr>
      <vt:lpstr>DIAGRAMA DE VOL</vt:lpstr>
      <vt:lpstr>'G-102'!Área_de_impresión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2009-04-23T22:06:02Z</cp:lastPrinted>
  <dcterms:created xsi:type="dcterms:W3CDTF">1998-04-02T13:38:56Z</dcterms:created>
  <dcterms:modified xsi:type="dcterms:W3CDTF">2018-10-11T22:58:47Z</dcterms:modified>
</cp:coreProperties>
</file>